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510" windowWidth="14700" windowHeight="8445" activeTab="1"/>
  </bookViews>
  <sheets>
    <sheet name="список" sheetId="1" r:id="rId1"/>
    <sheet name="отчёт" sheetId="2" r:id="rId2"/>
    <sheet name="данные" sheetId="3" r:id="rId3"/>
  </sheets>
  <definedNames>
    <definedName name="_xlnm.Print_Titles" localSheetId="0">'список'!$1:$5</definedName>
  </definedNames>
  <calcPr fullCalcOnLoad="1"/>
</workbook>
</file>

<file path=xl/sharedStrings.xml><?xml version="1.0" encoding="utf-8"?>
<sst xmlns="http://schemas.openxmlformats.org/spreadsheetml/2006/main" count="73" uniqueCount="65">
  <si>
    <t>Номер</t>
  </si>
  <si>
    <t>Документ</t>
  </si>
  <si>
    <t>Вар-т</t>
  </si>
  <si>
    <t>% верных</t>
  </si>
  <si>
    <t>Часть А</t>
  </si>
  <si>
    <t>Часть С</t>
  </si>
  <si>
    <t>Балл из 100</t>
  </si>
  <si>
    <t>Балл из 5</t>
  </si>
  <si>
    <t>Класс</t>
  </si>
  <si>
    <t>Серия</t>
  </si>
  <si>
    <t>Чаcть B</t>
  </si>
  <si>
    <t>Ф. И. О.</t>
  </si>
  <si>
    <t>Рей-тинг</t>
  </si>
  <si>
    <t>Пункт тест-я</t>
  </si>
  <si>
    <t>Код школы</t>
  </si>
  <si>
    <t>Номер ауд.</t>
  </si>
  <si>
    <t>Служ. отметка</t>
  </si>
  <si>
    <t>Верных ответов</t>
  </si>
  <si>
    <t>Отчет сформирован: 22.10.2004 в 10:43:55</t>
  </si>
  <si>
    <t>Оценка</t>
  </si>
  <si>
    <t>Диапазон баллов</t>
  </si>
  <si>
    <t>Всего</t>
  </si>
  <si>
    <t xml:space="preserve">Средняя оценка  </t>
  </si>
  <si>
    <t xml:space="preserve">Всего экзаменуемых   </t>
  </si>
  <si>
    <t xml:space="preserve">Средний балл   </t>
  </si>
  <si>
    <t>-</t>
  </si>
  <si>
    <t>Протокол проверки результатов Единого государственного экзамена.</t>
  </si>
  <si>
    <t>РЦОИ Ульяновской области</t>
  </si>
  <si>
    <t>Выполнение заданий</t>
  </si>
  <si>
    <t>ЭТО СЛУЖЕБНАЯ ВКЛАДКА</t>
  </si>
  <si>
    <t>Распределение участников экзамена по школьным оценкам</t>
  </si>
  <si>
    <t>Распределение участников экзамена по баллам</t>
  </si>
  <si>
    <t>Средний первичный балл</t>
  </si>
  <si>
    <t>Минимальный балл</t>
  </si>
  <si>
    <t>Максимальный балл</t>
  </si>
  <si>
    <t>Количество 100-бальников</t>
  </si>
  <si>
    <t>Средний первичный балл за часть А</t>
  </si>
  <si>
    <t>Средний первичный балл за часть В</t>
  </si>
  <si>
    <t>Средний первичный балл за часть С</t>
  </si>
  <si>
    <t>Параметр</t>
  </si>
  <si>
    <t>Значение</t>
  </si>
  <si>
    <t>Отклонение от среднего балла региона</t>
  </si>
  <si>
    <t>Статистические параметры экзамена</t>
  </si>
  <si>
    <t>Количество экзаменуемых</t>
  </si>
  <si>
    <t>2017302188518</t>
  </si>
  <si>
    <t>0.0</t>
  </si>
  <si>
    <t>2017301187260</t>
  </si>
  <si>
    <t>9А</t>
  </si>
  <si>
    <t>Литература 9 класс (ТДТ)</t>
  </si>
  <si>
    <t>Радищевский район -0514- (11.02.2014)</t>
  </si>
  <si>
    <t>-0.31</t>
  </si>
  <si>
    <t>11.00</t>
  </si>
  <si>
    <t>0.00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</si>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</sst>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\ 000"/>
    <numFmt numFmtId="166" formatCode="\ _00"/>
    <numFmt numFmtId="167" formatCode="\ _900"/>
    <numFmt numFmtId="168" formatCode="#00"/>
    <numFmt numFmtId="169" formatCode="____#00"/>
    <numFmt numFmtId="170" formatCode="\ #00"/>
    <numFmt numFmtId="171" formatCode="#######00"/>
    <numFmt numFmtId="172" formatCode="###,###,#00"/>
    <numFmt numFmtId="173" formatCode="&quot;   &quot;#00"/>
    <numFmt numFmtId="174" formatCode="&quot;     &quot;#00"/>
    <numFmt numFmtId="175" formatCode="&quot;        &quot;#00"/>
    <numFmt numFmtId="176" formatCode="&quot;       &quot;#00"/>
    <numFmt numFmtId="177" formatCode="&quot;      &quot;#00"/>
    <numFmt numFmtId="178" formatCode="&quot;          &quot;#00"/>
    <numFmt numFmtId="179" formatCode="&quot;           &quot;#00"/>
    <numFmt numFmtId="180" formatCode="&quot;            &quot;#00"/>
    <numFmt numFmtId="181" formatCode="0.0%"/>
  </numFmts>
  <fonts count="20">
    <font>
      <sz val="10"/>
      <name val="Arial Cyr"/>
      <family val="0"/>
    </font>
    <font>
      <i/>
      <sz val="20"/>
      <name val="Arial"/>
      <family val="2"/>
    </font>
    <font>
      <b/>
      <i/>
      <sz val="10"/>
      <name val="Arial Cyr"/>
      <family val="2"/>
    </font>
    <font>
      <i/>
      <sz val="10"/>
      <name val="Arial Cyr"/>
      <family val="0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8"/>
      <name val="Arial CYR"/>
      <family val="2"/>
    </font>
    <font>
      <b/>
      <sz val="8.75"/>
      <name val="Arial CYR"/>
      <family val="2"/>
    </font>
    <font>
      <sz val="8.75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i/>
      <sz val="12"/>
      <name val="Arial Cyr"/>
      <family val="2"/>
    </font>
    <font>
      <sz val="18"/>
      <name val="Arial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/>
    </xf>
    <xf numFmtId="0" fontId="7" fillId="0" borderId="4" xfId="0" applyFont="1" applyBorder="1" applyAlignment="1">
      <alignment horizontal="right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1" xfId="0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181" fontId="0" fillId="0" borderId="2" xfId="0" applyNumberFormat="1" applyBorder="1" applyAlignment="1">
      <alignment horizontal="center"/>
    </xf>
    <xf numFmtId="0" fontId="19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 vertical="center"/>
    </xf>
    <xf numFmtId="49" fontId="0" fillId="0" borderId="0" xfId="0" applyNumberFormat="1" applyAlignment="1">
      <alignment/>
    </xf>
    <xf numFmtId="49" fontId="3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365"/>
          <c:w val="0.948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список!$X$5:$AG$5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cat>
          <c:val>
            <c:numRef>
              <c:f>список!$X$4:$AG$4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763524"/>
        <c:axId val="51871717"/>
      </c:barChart>
      <c:catAx>
        <c:axId val="5763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стобалльная шкала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&quot;           &quot;#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871717"/>
        <c:crosses val="autoZero"/>
        <c:auto val="1"/>
        <c:lblOffset val="100"/>
        <c:noMultiLvlLbl val="0"/>
      </c:catAx>
      <c:valAx>
        <c:axId val="51871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количество экзаменуемых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6352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585"/>
          <c:h val="0.928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данные!$A$1:$A$12</c:f>
              <c:strCache>
                <c:ptCount val="12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  <c:pt idx="4">
                  <c:v>C5</c:v>
                </c:pt>
                <c:pt idx="5">
                  <c:v>C6</c:v>
                </c:pt>
                <c:pt idx="6">
                  <c:v>C7</c:v>
                </c:pt>
                <c:pt idx="7">
                  <c:v>C8</c:v>
                </c:pt>
                <c:pt idx="8">
                  <c:v>C9</c:v>
                </c:pt>
                <c:pt idx="9">
                  <c:v>C10</c:v>
                </c:pt>
                <c:pt idx="10">
                  <c:v>C11</c:v>
                </c:pt>
                <c:pt idx="11">
                  <c:v>C12</c:v>
                </c:pt>
              </c:strCache>
            </c:strRef>
          </c:cat>
          <c:val>
            <c:numRef>
              <c:f>данные!$B$1:$B$12</c:f>
              <c:numCache>
                <c:ptCount val="12"/>
                <c:pt idx="0">
                  <c:v>0.5</c:v>
                </c:pt>
                <c:pt idx="1">
                  <c:v>1</c:v>
                </c:pt>
                <c:pt idx="2">
                  <c:v>0.5</c:v>
                </c:pt>
                <c:pt idx="3">
                  <c:v>1</c:v>
                </c:pt>
                <c:pt idx="4">
                  <c:v>0.75</c:v>
                </c:pt>
                <c:pt idx="5">
                  <c:v>0.5</c:v>
                </c:pt>
                <c:pt idx="6">
                  <c:v>1</c:v>
                </c:pt>
                <c:pt idx="7">
                  <c:v>0.16666666666666666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0.5</c:v>
                </c:pt>
              </c:numCache>
            </c:numRef>
          </c:val>
          <c:smooth val="0"/>
        </c:ser>
        <c:marker val="1"/>
        <c:axId val="64192270"/>
        <c:axId val="40859519"/>
      </c:lineChart>
      <c:catAx>
        <c:axId val="64192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Номера заданий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0859519"/>
        <c:crosses val="autoZero"/>
        <c:auto val="1"/>
        <c:lblOffset val="100"/>
        <c:tickLblSkip val="1"/>
        <c:noMultiLvlLbl val="0"/>
      </c:catAx>
      <c:valAx>
        <c:axId val="4085951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коэффициент выполнения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19227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19050</xdr:rowOff>
    </xdr:from>
    <xdr:to>
      <xdr:col>11</xdr:col>
      <xdr:colOff>676275</xdr:colOff>
      <xdr:row>36</xdr:row>
      <xdr:rowOff>152400</xdr:rowOff>
    </xdr:to>
    <xdr:graphicFrame>
      <xdr:nvGraphicFramePr>
        <xdr:cNvPr id="1" name="Chart 2"/>
        <xdr:cNvGraphicFramePr/>
      </xdr:nvGraphicFramePr>
      <xdr:xfrm>
        <a:off x="9525" y="3905250"/>
        <a:ext cx="69818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47625</xdr:rowOff>
    </xdr:from>
    <xdr:to>
      <xdr:col>11</xdr:col>
      <xdr:colOff>676275</xdr:colOff>
      <xdr:row>55</xdr:row>
      <xdr:rowOff>152400</xdr:rowOff>
    </xdr:to>
    <xdr:graphicFrame>
      <xdr:nvGraphicFramePr>
        <xdr:cNvPr id="2" name="Chart 3"/>
        <xdr:cNvGraphicFramePr/>
      </xdr:nvGraphicFramePr>
      <xdr:xfrm>
        <a:off x="0" y="7229475"/>
        <a:ext cx="69913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"/>
  <sheetViews>
    <sheetView workbookViewId="0" topLeftCell="C1">
      <selection activeCell="S6" sqref="S6"/>
    </sheetView>
  </sheetViews>
  <sheetFormatPr defaultColWidth="9.00390625" defaultRowHeight="12.75"/>
  <cols>
    <col min="1" max="1" width="6.875" style="4" customWidth="1"/>
    <col min="2" max="2" width="36.00390625" style="43" customWidth="1"/>
    <col min="3" max="3" width="8.625" style="6" customWidth="1"/>
    <col min="4" max="4" width="8.625" style="7" customWidth="1"/>
    <col min="5" max="5" width="6.375" style="6" customWidth="1"/>
    <col min="6" max="6" width="9.75390625" style="6" customWidth="1"/>
    <col min="7" max="8" width="9.125" style="6" customWidth="1"/>
    <col min="9" max="9" width="6.875" style="6" customWidth="1"/>
    <col min="10" max="10" width="7.125" style="6" customWidth="1"/>
    <col min="11" max="11" width="6.875" style="6" customWidth="1"/>
    <col min="12" max="12" width="9.125" style="6" customWidth="1"/>
    <col min="13" max="13" width="9.125" style="7" customWidth="1"/>
    <col min="14" max="16" width="9.125" style="6" customWidth="1"/>
    <col min="17" max="17" width="12.25390625" style="6" customWidth="1"/>
    <col min="18" max="18" width="9.125" style="6" customWidth="1"/>
  </cols>
  <sheetData>
    <row r="1" spans="1:18" ht="12.75">
      <c r="A1" s="5" t="s">
        <v>26</v>
      </c>
      <c r="R1" s="4" t="s">
        <v>18</v>
      </c>
    </row>
    <row r="2" spans="1:5" ht="25.5">
      <c r="A2" s="5" t="s">
        <v>27</v>
      </c>
      <c r="E2" s="8" t="s">
        <v>29</v>
      </c>
    </row>
    <row r="3" spans="19:22" ht="12.75">
      <c r="S3">
        <v>0</v>
      </c>
      <c r="T3">
        <v>28</v>
      </c>
      <c r="U3">
        <v>58</v>
      </c>
      <c r="V3">
        <v>80</v>
      </c>
    </row>
    <row r="4" spans="1:33" s="1" customFormat="1" ht="15.75" customHeight="1">
      <c r="A4" s="54" t="s">
        <v>0</v>
      </c>
      <c r="B4" s="53" t="s">
        <v>11</v>
      </c>
      <c r="C4" s="52" t="s">
        <v>1</v>
      </c>
      <c r="D4" s="52"/>
      <c r="E4" s="52" t="s">
        <v>2</v>
      </c>
      <c r="F4" s="45" t="s">
        <v>16</v>
      </c>
      <c r="G4" s="50" t="s">
        <v>17</v>
      </c>
      <c r="H4" s="45" t="s">
        <v>3</v>
      </c>
      <c r="I4" s="45" t="s">
        <v>4</v>
      </c>
      <c r="J4" s="45" t="s">
        <v>10</v>
      </c>
      <c r="K4" s="45" t="s">
        <v>5</v>
      </c>
      <c r="L4" s="48" t="s">
        <v>6</v>
      </c>
      <c r="M4" s="49" t="s">
        <v>12</v>
      </c>
      <c r="N4" s="48" t="s">
        <v>7</v>
      </c>
      <c r="O4" s="46" t="s">
        <v>13</v>
      </c>
      <c r="P4" s="46" t="s">
        <v>14</v>
      </c>
      <c r="Q4" s="46" t="s">
        <v>15</v>
      </c>
      <c r="R4" s="46" t="s">
        <v>8</v>
      </c>
      <c r="S4" s="1">
        <v>27</v>
      </c>
      <c r="T4" s="1">
        <v>57</v>
      </c>
      <c r="U4" s="1">
        <v>79</v>
      </c>
      <c r="V4" s="1">
        <v>100</v>
      </c>
      <c r="X4" s="1">
        <f>COUNTIF(X6:X$7,"ИСТИНА")</f>
        <v>0</v>
      </c>
      <c r="Y4" s="1">
        <f>COUNTIF(Y6:Y$7,"ИСТИНА")</f>
        <v>0</v>
      </c>
      <c r="Z4" s="1">
        <f>COUNTIF(Z6:Z$7,"ИСТИНА")</f>
        <v>0</v>
      </c>
      <c r="AA4" s="1">
        <f>COUNTIF(AA6:AA$7,"ИСТИНА")</f>
        <v>1</v>
      </c>
      <c r="AB4" s="1">
        <f>COUNTIF(AB6:AB$7,"ИСТИНА")</f>
        <v>0</v>
      </c>
      <c r="AC4" s="1">
        <f>COUNTIF(AC6:AC$7,"ИСТИНА")</f>
        <v>1</v>
      </c>
      <c r="AD4" s="1">
        <f>COUNTIF(AD6:AD$7,"ИСТИНА")</f>
        <v>0</v>
      </c>
      <c r="AE4" s="1">
        <f>COUNTIF(AE6:AE$7,"ИСТИНА")</f>
        <v>0</v>
      </c>
      <c r="AF4" s="1">
        <f>COUNTIF(AF6:AF$7,"ИСТИНА")</f>
        <v>0</v>
      </c>
      <c r="AG4" s="1">
        <f>COUNTIF(AG6:AG$7,"ИСТИНА")</f>
        <v>0</v>
      </c>
    </row>
    <row r="5" spans="1:33" s="1" customFormat="1" ht="17.25" customHeight="1">
      <c r="A5" s="54"/>
      <c r="B5" s="53"/>
      <c r="C5" s="2" t="s">
        <v>9</v>
      </c>
      <c r="D5" s="3" t="s">
        <v>0</v>
      </c>
      <c r="E5" s="52"/>
      <c r="F5" s="45"/>
      <c r="G5" s="51"/>
      <c r="H5" s="45"/>
      <c r="I5" s="45"/>
      <c r="J5" s="45"/>
      <c r="K5" s="45"/>
      <c r="L5" s="48"/>
      <c r="M5" s="49"/>
      <c r="N5" s="48"/>
      <c r="O5" s="47"/>
      <c r="P5" s="47"/>
      <c r="Q5" s="47"/>
      <c r="R5" s="47"/>
      <c r="S5" s="1">
        <v>2</v>
      </c>
      <c r="T5" s="1">
        <v>3</v>
      </c>
      <c r="U5" s="1">
        <v>4</v>
      </c>
      <c r="V5" s="1">
        <v>5</v>
      </c>
      <c r="W5" s="1">
        <v>0</v>
      </c>
      <c r="X5" s="1">
        <v>10</v>
      </c>
      <c r="Y5" s="1">
        <v>20</v>
      </c>
      <c r="Z5" s="1">
        <v>30</v>
      </c>
      <c r="AA5" s="1">
        <v>40</v>
      </c>
      <c r="AB5" s="1">
        <v>50</v>
      </c>
      <c r="AC5" s="1">
        <v>60</v>
      </c>
      <c r="AD5" s="1">
        <v>70</v>
      </c>
      <c r="AE5" s="1">
        <v>80</v>
      </c>
      <c r="AF5" s="1">
        <v>90</v>
      </c>
      <c r="AG5" s="1">
        <v>100</v>
      </c>
    </row>
    <row r="6" spans="1:33" ht="12.75">
      <c r="A6" s="4">
        <v>1</v>
      </c>
      <c r="B6" s="43" t="s">
        <v>44</v>
      </c>
      <c r="E6" s="6">
        <v>2</v>
      </c>
      <c r="F6" s="6">
        <v>0</v>
      </c>
      <c r="G6" s="6">
        <v>14</v>
      </c>
      <c r="H6" s="6">
        <v>60</v>
      </c>
      <c r="I6" s="6">
        <v>0</v>
      </c>
      <c r="J6" s="6">
        <v>0</v>
      </c>
      <c r="K6" s="6">
        <v>14</v>
      </c>
      <c r="L6" s="6">
        <v>60</v>
      </c>
      <c r="M6" s="7" t="s">
        <v>45</v>
      </c>
      <c r="N6" s="6">
        <v>0</v>
      </c>
      <c r="O6" s="6">
        <v>514</v>
      </c>
      <c r="P6" s="6">
        <v>14001</v>
      </c>
      <c r="Q6" s="6">
        <v>1</v>
      </c>
      <c r="R6" s="6">
        <v>9</v>
      </c>
      <c r="S6" t="b">
        <f>AND($L6&gt;=S$3,$L6&lt;=S$4)</f>
        <v>0</v>
      </c>
      <c r="T6" t="b">
        <f aca="true" t="shared" si="0" ref="T6:V7">AND($L6&gt;=T$3,$L6&lt;=T$4)</f>
        <v>0</v>
      </c>
      <c r="U6" t="b">
        <f t="shared" si="0"/>
        <v>1</v>
      </c>
      <c r="V6" t="b">
        <f t="shared" si="0"/>
        <v>0</v>
      </c>
      <c r="X6" t="b">
        <f>AND($L6&gt;=W$5,$L6&lt;=X$5)</f>
        <v>0</v>
      </c>
      <c r="Y6" t="b">
        <f>AND($L6&gt;X$5,$L6&lt;=Y$5)</f>
        <v>0</v>
      </c>
      <c r="Z6" t="b">
        <f aca="true" t="shared" si="1" ref="Z6:AG6">AND($L6&gt;Y$5,$L6&lt;=Z$5)</f>
        <v>0</v>
      </c>
      <c r="AA6" t="b">
        <f t="shared" si="1"/>
        <v>0</v>
      </c>
      <c r="AB6" t="b">
        <f t="shared" si="1"/>
        <v>0</v>
      </c>
      <c r="AC6" t="b">
        <f t="shared" si="1"/>
        <v>1</v>
      </c>
      <c r="AD6" t="b">
        <f t="shared" si="1"/>
        <v>0</v>
      </c>
      <c r="AE6" t="b">
        <f t="shared" si="1"/>
        <v>0</v>
      </c>
      <c r="AF6" t="b">
        <f t="shared" si="1"/>
        <v>0</v>
      </c>
      <c r="AG6" t="b">
        <f t="shared" si="1"/>
        <v>0</v>
      </c>
    </row>
    <row r="7" spans="1:33" ht="12.75">
      <c r="A7" s="4">
        <v>2</v>
      </c>
      <c r="B7" s="43" t="s">
        <v>46</v>
      </c>
      <c r="E7" s="6">
        <v>1</v>
      </c>
      <c r="F7" s="6">
        <v>0</v>
      </c>
      <c r="G7" s="6">
        <v>8</v>
      </c>
      <c r="H7" s="6">
        <v>34</v>
      </c>
      <c r="I7" s="6">
        <v>0</v>
      </c>
      <c r="J7" s="6">
        <v>0</v>
      </c>
      <c r="K7" s="6">
        <v>8</v>
      </c>
      <c r="L7" s="6">
        <v>34</v>
      </c>
      <c r="M7" s="7" t="s">
        <v>45</v>
      </c>
      <c r="N7" s="6">
        <v>0</v>
      </c>
      <c r="O7" s="6">
        <v>514</v>
      </c>
      <c r="P7" s="6">
        <v>14002</v>
      </c>
      <c r="Q7" s="6">
        <v>1</v>
      </c>
      <c r="R7" s="6" t="s">
        <v>47</v>
      </c>
      <c r="S7" t="b">
        <f>AND($L7&gt;=S$3,$L7&lt;=S$4)</f>
        <v>0</v>
      </c>
      <c r="T7" t="b">
        <f t="shared" si="0"/>
        <v>1</v>
      </c>
      <c r="U7" t="b">
        <f t="shared" si="0"/>
        <v>0</v>
      </c>
      <c r="V7" t="b">
        <f t="shared" si="0"/>
        <v>0</v>
      </c>
      <c r="X7" t="b">
        <f>AND($L7&gt;=W$5,$L7&lt;=X$5)</f>
        <v>0</v>
      </c>
      <c r="Y7" t="b">
        <f>AND($L7&gt;X$5,$L7&lt;=Y$5)</f>
        <v>0</v>
      </c>
      <c r="Z7" t="b">
        <f aca="true" t="shared" si="2" ref="Z7:AG7">AND($L7&gt;Y$5,$L7&lt;=Z$5)</f>
        <v>0</v>
      </c>
      <c r="AA7" t="b">
        <f t="shared" si="2"/>
        <v>1</v>
      </c>
      <c r="AB7" t="b">
        <f t="shared" si="2"/>
        <v>0</v>
      </c>
      <c r="AC7" t="b">
        <f t="shared" si="2"/>
        <v>0</v>
      </c>
      <c r="AD7" t="b">
        <f t="shared" si="2"/>
        <v>0</v>
      </c>
      <c r="AE7" t="b">
        <f t="shared" si="2"/>
        <v>0</v>
      </c>
      <c r="AF7" t="b">
        <f t="shared" si="2"/>
        <v>0</v>
      </c>
      <c r="AG7" t="b">
        <f t="shared" si="2"/>
        <v>0</v>
      </c>
    </row>
  </sheetData>
  <mergeCells count="17">
    <mergeCell ref="C4:D4"/>
    <mergeCell ref="E4:E5"/>
    <mergeCell ref="B4:B5"/>
    <mergeCell ref="A4:A5"/>
    <mergeCell ref="F4:F5"/>
    <mergeCell ref="H4:H5"/>
    <mergeCell ref="I4:I5"/>
    <mergeCell ref="J4:J5"/>
    <mergeCell ref="G4:G5"/>
    <mergeCell ref="K4:K5"/>
    <mergeCell ref="R4:R5"/>
    <mergeCell ref="L4:L5"/>
    <mergeCell ref="M4:M5"/>
    <mergeCell ref="N4:N5"/>
    <mergeCell ref="O4:O5"/>
    <mergeCell ref="P4:P5"/>
    <mergeCell ref="Q4:Q5"/>
  </mergeCells>
  <printOptions horizontalCentered="1"/>
  <pageMargins left="0.3937007874015748" right="0.3937007874015748" top="0.3937007874015748" bottom="0.3937007874015748" header="0.5118110236220472" footer="0.31496062992125984"/>
  <pageSetup horizontalDpi="200" verticalDpi="200" orientation="landscape" paperSize="9" scale="76" r:id="rId1"/>
  <headerFooter alignWithMargins="0">
    <oddFooter>&amp;R&amp;A -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showGridLines="0" tabSelected="1" zoomScale="70" zoomScaleNormal="70" workbookViewId="0" topLeftCell="A1">
      <selection activeCell="A3" sqref="A3"/>
    </sheetView>
  </sheetViews>
  <sheetFormatPr defaultColWidth="9.00390625" defaultRowHeight="12.75"/>
  <cols>
    <col min="2" max="2" width="5.375" style="0" customWidth="1"/>
    <col min="3" max="3" width="1.75390625" style="0" customWidth="1"/>
    <col min="4" max="4" width="4.00390625" style="0" customWidth="1"/>
    <col min="5" max="5" width="8.75390625" style="0" customWidth="1"/>
  </cols>
  <sheetData>
    <row r="1" spans="1:12" s="21" customFormat="1" ht="22.5" customHeight="1">
      <c r="A1" s="55" t="s">
        <v>48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33.75" customHeight="1">
      <c r="A2" s="56" t="s">
        <v>49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2:11" s="27" customFormat="1" ht="15">
      <c r="B3" s="28"/>
      <c r="C3" s="28"/>
      <c r="D3" s="28"/>
      <c r="E3" s="29" t="s">
        <v>23</v>
      </c>
      <c r="F3" s="29"/>
      <c r="G3" s="30">
        <f>SUM(список!X4:AG4)</f>
        <v>2</v>
      </c>
      <c r="H3" s="28"/>
      <c r="I3" s="28"/>
      <c r="J3" s="29" t="s">
        <v>24</v>
      </c>
      <c r="K3" s="31">
        <f>SUM(список!$L$6:$L$7)/G3</f>
        <v>47</v>
      </c>
    </row>
    <row r="4" spans="1:12" s="20" customFormat="1" ht="31.5" customHeight="1">
      <c r="A4" s="67" t="s">
        <v>30</v>
      </c>
      <c r="B4" s="67"/>
      <c r="C4" s="67"/>
      <c r="D4" s="67"/>
      <c r="E4" s="67"/>
      <c r="F4" s="67"/>
      <c r="G4" s="41"/>
      <c r="H4" s="67" t="s">
        <v>42</v>
      </c>
      <c r="I4" s="67"/>
      <c r="J4" s="67"/>
      <c r="K4" s="67"/>
      <c r="L4" s="67"/>
    </row>
    <row r="5" ht="1.5" customHeight="1"/>
    <row r="6" spans="1:12" ht="26.25" customHeight="1" thickBot="1">
      <c r="A6" s="11" t="s">
        <v>19</v>
      </c>
      <c r="B6" s="58" t="s">
        <v>20</v>
      </c>
      <c r="C6" s="59"/>
      <c r="D6" s="60"/>
      <c r="E6" s="58" t="s">
        <v>43</v>
      </c>
      <c r="F6" s="60"/>
      <c r="H6" s="64" t="s">
        <v>39</v>
      </c>
      <c r="I6" s="65"/>
      <c r="J6" s="65"/>
      <c r="K6" s="66"/>
      <c r="L6" s="42" t="s">
        <v>40</v>
      </c>
    </row>
    <row r="7" spans="1:12" ht="13.5" thickTop="1">
      <c r="A7" s="10">
        <v>2</v>
      </c>
      <c r="B7" s="22">
        <f>список!S3</f>
        <v>0</v>
      </c>
      <c r="C7" s="23" t="s">
        <v>25</v>
      </c>
      <c r="D7" s="24">
        <f>список!S4</f>
        <v>27</v>
      </c>
      <c r="E7" s="10">
        <v>0</v>
      </c>
      <c r="F7" s="32">
        <f>E7/E$12</f>
        <v>0</v>
      </c>
      <c r="H7" s="36" t="s">
        <v>34</v>
      </c>
      <c r="I7" s="37"/>
      <c r="J7" s="37"/>
      <c r="K7" s="38"/>
      <c r="L7" s="44">
        <v>60</v>
      </c>
    </row>
    <row r="8" spans="1:12" ht="12.75">
      <c r="A8" s="9">
        <v>3</v>
      </c>
      <c r="B8" s="25">
        <f>список!T3</f>
        <v>28</v>
      </c>
      <c r="C8" s="26" t="s">
        <v>25</v>
      </c>
      <c r="D8" s="17">
        <f>список!T4</f>
        <v>57</v>
      </c>
      <c r="E8" s="9">
        <v>1</v>
      </c>
      <c r="F8" s="32">
        <f>E8/E$12</f>
        <v>0.5</v>
      </c>
      <c r="H8" s="15" t="s">
        <v>33</v>
      </c>
      <c r="I8" s="14"/>
      <c r="J8" s="14"/>
      <c r="K8" s="34"/>
      <c r="L8" s="44">
        <v>34</v>
      </c>
    </row>
    <row r="9" spans="1:12" ht="12.75">
      <c r="A9" s="9">
        <v>4</v>
      </c>
      <c r="B9" s="25">
        <f>список!U3</f>
        <v>58</v>
      </c>
      <c r="C9" s="26" t="s">
        <v>25</v>
      </c>
      <c r="D9" s="17">
        <f>список!U4</f>
        <v>79</v>
      </c>
      <c r="E9" s="9">
        <v>1</v>
      </c>
      <c r="F9" s="32">
        <f>E9/E$12</f>
        <v>0.5</v>
      </c>
      <c r="H9" s="15" t="s">
        <v>35</v>
      </c>
      <c r="I9" s="35"/>
      <c r="J9" s="35"/>
      <c r="K9" s="40"/>
      <c r="L9" s="44">
        <v>0</v>
      </c>
    </row>
    <row r="10" spans="1:12" ht="12.75">
      <c r="A10" s="9">
        <v>5</v>
      </c>
      <c r="B10" s="25">
        <f>список!V3</f>
        <v>80</v>
      </c>
      <c r="C10" s="26" t="s">
        <v>25</v>
      </c>
      <c r="D10" s="17">
        <f>список!V4</f>
        <v>100</v>
      </c>
      <c r="E10" s="9">
        <v>0</v>
      </c>
      <c r="F10" s="32">
        <f>E10/E$12</f>
        <v>0</v>
      </c>
      <c r="H10" s="15" t="s">
        <v>41</v>
      </c>
      <c r="I10" s="14"/>
      <c r="J10" s="14"/>
      <c r="K10" s="34"/>
      <c r="L10" s="44" t="s">
        <v>50</v>
      </c>
    </row>
    <row r="11" spans="1:12" ht="12.75">
      <c r="A11" s="15"/>
      <c r="B11" s="14"/>
      <c r="C11" s="14"/>
      <c r="D11" s="14"/>
      <c r="E11" s="26"/>
      <c r="F11" s="17"/>
      <c r="H11" s="39" t="s">
        <v>32</v>
      </c>
      <c r="I11" s="35"/>
      <c r="J11" s="35"/>
      <c r="K11" s="40"/>
      <c r="L11" s="44" t="s">
        <v>51</v>
      </c>
    </row>
    <row r="12" spans="1:12" ht="12.75">
      <c r="A12" s="16" t="s">
        <v>21</v>
      </c>
      <c r="B12" s="12"/>
      <c r="C12" s="12"/>
      <c r="D12" s="13"/>
      <c r="E12" s="61">
        <f>SUM(E7:E10)</f>
        <v>2</v>
      </c>
      <c r="F12" s="62"/>
      <c r="H12" s="15" t="s">
        <v>36</v>
      </c>
      <c r="I12" s="14"/>
      <c r="J12" s="14"/>
      <c r="K12" s="34"/>
      <c r="L12" s="44" t="s">
        <v>52</v>
      </c>
    </row>
    <row r="13" spans="8:12" ht="12.75">
      <c r="H13" s="39" t="s">
        <v>37</v>
      </c>
      <c r="I13" s="35"/>
      <c r="J13" s="35"/>
      <c r="K13" s="40"/>
      <c r="L13" s="44" t="s">
        <v>52</v>
      </c>
    </row>
    <row r="14" spans="1:12" ht="12.75">
      <c r="A14" s="18"/>
      <c r="B14" s="18"/>
      <c r="C14" s="18"/>
      <c r="D14" s="19" t="s">
        <v>22</v>
      </c>
      <c r="E14" s="63">
        <f>(E7*A7+E8*A8+E9*A9+E10*A10)/E12</f>
        <v>3.5</v>
      </c>
      <c r="F14" s="63"/>
      <c r="H14" s="15" t="s">
        <v>38</v>
      </c>
      <c r="I14" s="14"/>
      <c r="J14" s="14"/>
      <c r="K14" s="34"/>
      <c r="L14" s="44" t="s">
        <v>51</v>
      </c>
    </row>
    <row r="19" spans="1:12" s="20" customFormat="1" ht="18" customHeight="1">
      <c r="A19" s="57" t="s">
        <v>31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</row>
    <row r="20" ht="3.75" customHeight="1"/>
    <row r="38" ht="27" customHeight="1"/>
    <row r="39" spans="1:12" s="20" customFormat="1" ht="15.75">
      <c r="A39" s="57" t="s">
        <v>28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</row>
  </sheetData>
  <mergeCells count="11">
    <mergeCell ref="A39:L39"/>
    <mergeCell ref="A1:L1"/>
    <mergeCell ref="A2:L2"/>
    <mergeCell ref="A19:L19"/>
    <mergeCell ref="B6:D6"/>
    <mergeCell ref="E6:F6"/>
    <mergeCell ref="E12:F12"/>
    <mergeCell ref="E14:F14"/>
    <mergeCell ref="H6:K6"/>
    <mergeCell ref="A4:F4"/>
    <mergeCell ref="H4:L4"/>
  </mergeCells>
  <printOptions horizontalCentered="1"/>
  <pageMargins left="0.7874015748031497" right="0.31496062992125984" top="0.3937007874015748" bottom="0.5905511811023623" header="0.3937007874015748" footer="0.31496062992125984"/>
  <pageSetup horizontalDpi="600" verticalDpi="600" orientation="portrait" paperSize="9" r:id="rId2"/>
  <headerFooter alignWithMargins="0">
    <oddFooter>&amp;L(с) РЦОИ Ульяновск, 2013&amp;RСформировано: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E3" sqref="E3"/>
    </sheetView>
  </sheetViews>
  <sheetFormatPr defaultColWidth="9.00390625" defaultRowHeight="12.75"/>
  <sheetData>
    <row r="1" spans="1:5" ht="23.25">
      <c r="A1" t="s">
        <v>53</v>
      </c>
      <c r="B1">
        <v>0.5</v>
      </c>
      <c r="E1" s="33" t="s">
        <v>29</v>
      </c>
    </row>
    <row r="2" spans="1:2" ht="12.75">
      <c r="A2" t="s">
        <v>54</v>
      </c>
      <c r="B2">
        <v>1</v>
      </c>
    </row>
    <row r="3" spans="1:2" ht="12.75">
      <c r="A3" t="s">
        <v>55</v>
      </c>
      <c r="B3">
        <v>0.5</v>
      </c>
    </row>
    <row r="4" spans="1:2" ht="12.75">
      <c r="A4" t="s">
        <v>56</v>
      </c>
      <c r="B4">
        <v>1</v>
      </c>
    </row>
    <row r="5" spans="1:2" ht="12.75">
      <c r="A5" t="s">
        <v>57</v>
      </c>
      <c r="B5">
        <v>0.75</v>
      </c>
    </row>
    <row r="6" spans="1:2" ht="12.75">
      <c r="A6" t="s">
        <v>58</v>
      </c>
      <c r="B6">
        <v>0.5</v>
      </c>
    </row>
    <row r="7" spans="1:2" ht="12.75">
      <c r="A7" t="s">
        <v>59</v>
      </c>
      <c r="B7">
        <v>1</v>
      </c>
    </row>
    <row r="8" spans="1:2" ht="12.75">
      <c r="A8" t="s">
        <v>60</v>
      </c>
      <c r="B8">
        <v>0.16666666666666666</v>
      </c>
    </row>
    <row r="9" spans="1:2" ht="12.75">
      <c r="A9" t="s">
        <v>61</v>
      </c>
      <c r="B9">
        <v>0.25</v>
      </c>
    </row>
    <row r="10" spans="1:2" ht="12.75">
      <c r="A10" t="s">
        <v>62</v>
      </c>
      <c r="B10">
        <v>0.25</v>
      </c>
    </row>
    <row r="11" spans="1:2" ht="12.75">
      <c r="A11" t="s">
        <v>63</v>
      </c>
      <c r="B11">
        <v>0.25</v>
      </c>
    </row>
    <row r="12" spans="1:2" ht="12.75">
      <c r="A12" t="s">
        <v>64</v>
      </c>
      <c r="B12">
        <v>0.5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platonov</dc:creator>
  <cp:keywords/>
  <dc:description/>
  <cp:lastModifiedBy>master</cp:lastModifiedBy>
  <cp:lastPrinted>2013-12-02T14:47:21Z</cp:lastPrinted>
  <dcterms:created xsi:type="dcterms:W3CDTF">2002-04-10T10:02:29Z</dcterms:created>
  <dcterms:modified xsi:type="dcterms:W3CDTF">2014-02-20T10:42:07Z</dcterms:modified>
  <cp:category/>
  <cp:version/>
  <cp:contentType/>
  <cp:contentStatus/>
</cp:coreProperties>
</file>